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 г." sheetId="1" r:id="rId1"/>
  </sheets>
  <definedNames>
    <definedName name="_xlnm.Print_Area" localSheetId="0">'2015 г.'!$A$1:$L$99</definedName>
  </definedNames>
  <calcPr fullCalcOnLoad="1"/>
</workbook>
</file>

<file path=xl/sharedStrings.xml><?xml version="1.0" encoding="utf-8"?>
<sst xmlns="http://schemas.openxmlformats.org/spreadsheetml/2006/main" count="144" uniqueCount="90">
  <si>
    <t>Приложение № 6</t>
  </si>
  <si>
    <t>МО «Няндомский муниципальный район»</t>
  </si>
  <si>
    <t>ОТЧЕТ</t>
  </si>
  <si>
    <t>об объемах финансирования муниципальной программы</t>
  </si>
  <si>
    <t>в том числе по источникам</t>
  </si>
  <si>
    <t>областной бюджет</t>
  </si>
  <si>
    <t>факт</t>
  </si>
  <si>
    <t>%</t>
  </si>
  <si>
    <t>Наименование мероприятий</t>
  </si>
  <si>
    <t>Объем финансирования муниципальной программы (За отчетный период), тыс.руб.</t>
  </si>
  <si>
    <t>Всего</t>
  </si>
  <si>
    <t>план</t>
  </si>
  <si>
    <t>Федеральный бюджет</t>
  </si>
  <si>
    <t>бюджет района</t>
  </si>
  <si>
    <t>внебюджетные источники</t>
  </si>
  <si>
    <t>Развитие системы дошкольного образования и реализация основных образовательных программ дошкольного образования</t>
  </si>
  <si>
    <t>Подпрограмма 1.</t>
  </si>
  <si>
    <t>муниципальных программ</t>
  </si>
  <si>
    <t>к Порядку разработки и реализации</t>
  </si>
  <si>
    <t>Развитие системы дополнительного образования детей  и реализация программ дополнительного образования детей</t>
  </si>
  <si>
    <t>Подпрограмма 2.</t>
  </si>
  <si>
    <t>Подпрограмма 3.</t>
  </si>
  <si>
    <t>Подпрограмма 4.</t>
  </si>
  <si>
    <t>Подпрограмма 5.</t>
  </si>
  <si>
    <t>Развитие системы образования в МО "Няндомский муниципальный район"</t>
  </si>
  <si>
    <t>Описание</t>
  </si>
  <si>
    <t>Выполнение необходимого текущего ремонта дошкольных организаций при подготовке к учебному году</t>
  </si>
  <si>
    <t>Плата за обучение на курсах повышения квалификации, командировочные расходы</t>
  </si>
  <si>
    <t>Обеспечение деятельности Управления образования  администрации МО  "Няндомский муниципальный район"</t>
  </si>
  <si>
    <t>Расходы на оплату труда, на содержание помещений, оплата налогов, приобретение материальных запасов и основных средств</t>
  </si>
  <si>
    <t>Итого</t>
  </si>
  <si>
    <t>Предоставление мер социальной поддержки педагогическим работникам</t>
  </si>
  <si>
    <t>Текущий ремонт зданий</t>
  </si>
  <si>
    <t>Мероприятия в области физкультуры и спорта</t>
  </si>
  <si>
    <t>Развитие системы общего образования и реализация основных общеобразовательных программ в общеобразовательных организациях</t>
  </si>
  <si>
    <t>«Развитие образования на территории муниципального образования "Няндомский муниципальный район" на 2014-2018 годы»</t>
  </si>
  <si>
    <t>Выполнение муниципального задания</t>
  </si>
  <si>
    <t>Компенсация части родительской платы за присмотр и уход за ребенком</t>
  </si>
  <si>
    <t>Возмещение расходов по предоставлению мер социальной поддержки педагогическим работникам работающим и проживающим в сельской местности и поселках городского типа</t>
  </si>
  <si>
    <t>Мероприятия в области образования</t>
  </si>
  <si>
    <t>Проведение районных мероприятий</t>
  </si>
  <si>
    <t>Капитальный ремонт зданий</t>
  </si>
  <si>
    <t>Капитальный ремонт</t>
  </si>
  <si>
    <t>Плата за обучение на курсах, командировочные расходы</t>
  </si>
  <si>
    <t>Курсы повышения квалификации руководителей и педагогогических работников</t>
  </si>
  <si>
    <t>Привлечение кадрового потенциала в сфере образования</t>
  </si>
  <si>
    <t>Доплата к стипендии обучающихся по целевому направлению, проведение конференций, участие в областном конкурсе "Учитель года"</t>
  </si>
  <si>
    <t>Курсы по обучению работников</t>
  </si>
  <si>
    <t>Курсы по пожарной безопасности, по охране труда, по электробезопасности, по организации закупок и т.д.</t>
  </si>
  <si>
    <t>Обеспечение безопасных условий для работающих и обучающихся</t>
  </si>
  <si>
    <t>Проведение санитарно-эпидемиологических мероприятий, по пожарной и антитеррористической безопасности</t>
  </si>
  <si>
    <t>Развитие и укрепление материально-технической базы образовательных организаций</t>
  </si>
  <si>
    <t>Укрепление материально-технической базы</t>
  </si>
  <si>
    <t>Участие в мероприятиях различного уровня</t>
  </si>
  <si>
    <t>Курсы повышения квалификации работников</t>
  </si>
  <si>
    <t>Выполнение необходимого текущего ремонта общеобразовательных организаций при подготовке к учебному году</t>
  </si>
  <si>
    <t>Выполнение необходимого текущего ремонта образовательных организаций при подготовке к учебному году</t>
  </si>
  <si>
    <t>Поддержка одаренных детей (выезд на мероприятия, оргвзнос)</t>
  </si>
  <si>
    <t>Укрепление материально-технической базы и оснащение оборудованием детских школ искусств</t>
  </si>
  <si>
    <t>Подпрограмма 6.</t>
  </si>
  <si>
    <t>Строительство средней общеобразовательной школы на 360 учащихся с интернатом на 40 мест в п.Шалакуша Няндомского района</t>
  </si>
  <si>
    <t>Подготовка пакета документов для участия в областной программе по строительству объекта.</t>
  </si>
  <si>
    <t>Внесение в план мероприятий («дорожную карту») «Изменения в отраслях социальной сферы, направленные на повышение эффективности образования в Няндомском районе» мероприятия по строительству объекта</t>
  </si>
  <si>
    <t>Подготовка исходно разрешительной документации на строительство здания школы</t>
  </si>
  <si>
    <t>- получение проектно-сметной документации на строительство объекта, объявление аукциона</t>
  </si>
  <si>
    <t>3</t>
  </si>
  <si>
    <t>Строительство школы, покупка оборудования, изготовление технического паспорта на здание и техплана на законченный строительством объект</t>
  </si>
  <si>
    <t>- обеспечение организации аукциона по размещению муниципального заказа на строительство данного объекта- обеспечение организации аукциона по размещению муниципального заказа на ведение технического надзора за строительством данного объекта- проведение котировок на право заключения муниципального контракта на изготовление технического паспорта на здание и техплана -заключение соответствующих муниципальных контрактов</t>
  </si>
  <si>
    <t>Строительство детского сада на 60 мест в г.Няндома</t>
  </si>
  <si>
    <t>Подготовка пакета документов для участия в областной программе по строительству объекта</t>
  </si>
  <si>
    <t>Строительство здания  детского сада на 60 мест.</t>
  </si>
  <si>
    <t>- обеспечение организации аукциона по размещению муниципального заказа на строительство данного объекта</t>
  </si>
  <si>
    <t>- обеспечение организации аукциона по размещению муниципального заказа на ведение технического надзора за строительством данного объекта</t>
  </si>
  <si>
    <t>- заключение соответствующих муниципальных контрактов</t>
  </si>
  <si>
    <t>Покупка оборудования, изготовление технического паспорта на здание и техплана на законченный строительством объект</t>
  </si>
  <si>
    <t>- проведение котировок на право заключения муниципального контракта на изготовление технического паспорта на здание и техплана</t>
  </si>
  <si>
    <t>- заключение муниципального контракта</t>
  </si>
  <si>
    <t>Всего по МП</t>
  </si>
  <si>
    <t>Подпрограмма 8.</t>
  </si>
  <si>
    <t>В МП от апреля 15</t>
  </si>
  <si>
    <t>Н.Л.Падорина</t>
  </si>
  <si>
    <t>Обеспечение питанием обучающихся,  проживающих в интернате</t>
  </si>
  <si>
    <t>Строительство учебно-методического центра в форме автогородка</t>
  </si>
  <si>
    <t>Расходы на питание обучающихся в общеобразовательных организациях, проживающих в интернате</t>
  </si>
  <si>
    <t>Обустройство площадки для строительства автогородка, приобретение оборудования</t>
  </si>
  <si>
    <t>Зав.отделом эконом.анализа и прогнозирования</t>
  </si>
  <si>
    <t>Софинансирование ГП Архангельской области "Культура Русского Сеевера (2013-2020 годы)", ФЦП "Культура России (2012-2018 годы)" в части мероприятий по приобретению музыкальных инструментов</t>
  </si>
  <si>
    <t>Строительство здания школы в г.Няндома</t>
  </si>
  <si>
    <t>Развитие муниципального бюджетного образовательного учреждения дополнительного образования детей "Детская школа искусств" города Няндома</t>
  </si>
  <si>
    <t>по итогам 2015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</si>
</sst>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%"/>
  </numFmts>
  <fonts count="4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/>
    </xf>
    <xf numFmtId="184" fontId="4" fillId="0" borderId="10" xfId="0" applyNumberFormat="1" applyFont="1" applyFill="1" applyBorder="1" applyAlignment="1">
      <alignment horizontal="right"/>
    </xf>
    <xf numFmtId="186" fontId="4" fillId="0" borderId="10" xfId="55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184" fontId="5" fillId="0" borderId="13" xfId="0" applyNumberFormat="1" applyFont="1" applyFill="1" applyBorder="1" applyAlignment="1">
      <alignment horizontal="right"/>
    </xf>
    <xf numFmtId="186" fontId="8" fillId="0" borderId="10" xfId="55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8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84" fontId="5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18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184" fontId="2" fillId="0" borderId="18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184" fontId="2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4" fontId="4" fillId="0" borderId="10" xfId="55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4" borderId="1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/>
    </xf>
    <xf numFmtId="0" fontId="4" fillId="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86" fontId="4" fillId="0" borderId="14" xfId="55" applyNumberFormat="1" applyFont="1" applyFill="1" applyBorder="1" applyAlignment="1">
      <alignment horizontal="right"/>
    </xf>
    <xf numFmtId="184" fontId="2" fillId="0" borderId="21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 wrapText="1"/>
    </xf>
    <xf numFmtId="0" fontId="5" fillId="4" borderId="24" xfId="0" applyFont="1" applyFill="1" applyBorder="1" applyAlignment="1">
      <alignment horizontal="left" wrapText="1"/>
    </xf>
    <xf numFmtId="0" fontId="5" fillId="4" borderId="2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84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8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84" fontId="5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5" fontId="2" fillId="0" borderId="0" xfId="0" applyNumberFormat="1" applyFont="1" applyFill="1" applyAlignment="1">
      <alignment/>
    </xf>
    <xf numFmtId="186" fontId="5" fillId="0" borderId="24" xfId="55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wrapText="1"/>
    </xf>
    <xf numFmtId="184" fontId="4" fillId="0" borderId="10" xfId="0" applyNumberFormat="1" applyFont="1" applyFill="1" applyBorder="1" applyAlignment="1">
      <alignment wrapText="1"/>
    </xf>
    <xf numFmtId="184" fontId="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wrapText="1"/>
    </xf>
    <xf numFmtId="184" fontId="5" fillId="0" borderId="10" xfId="0" applyNumberFormat="1" applyFont="1" applyFill="1" applyBorder="1" applyAlignment="1">
      <alignment horizontal="right"/>
    </xf>
    <xf numFmtId="186" fontId="5" fillId="0" borderId="10" xfId="55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view="pageBreakPreview" zoomScaleSheetLayoutView="100" zoomScalePageLayoutView="0" workbookViewId="0" topLeftCell="B9">
      <selection activeCell="B13" sqref="B13"/>
    </sheetView>
  </sheetViews>
  <sheetFormatPr defaultColWidth="9.140625" defaultRowHeight="12.75"/>
  <cols>
    <col min="1" max="1" width="3.00390625" style="27" customWidth="1"/>
    <col min="2" max="2" width="29.57421875" style="1" customWidth="1"/>
    <col min="3" max="3" width="31.8515625" style="2" customWidth="1"/>
    <col min="4" max="4" width="16.28125" style="28" bestFit="1" customWidth="1"/>
    <col min="5" max="5" width="13.57421875" style="28" customWidth="1"/>
    <col min="6" max="6" width="9.7109375" style="28" customWidth="1"/>
    <col min="7" max="7" width="6.8515625" style="28" bestFit="1" customWidth="1"/>
    <col min="8" max="8" width="7.28125" style="28" customWidth="1"/>
    <col min="9" max="9" width="13.57421875" style="28" customWidth="1"/>
    <col min="10" max="10" width="13.421875" style="28" customWidth="1"/>
    <col min="11" max="12" width="13.57421875" style="28" customWidth="1"/>
    <col min="13" max="13" width="6.421875" style="28" customWidth="1"/>
    <col min="14" max="14" width="7.7109375" style="28" customWidth="1"/>
    <col min="15" max="15" width="9.140625" style="30" customWidth="1"/>
    <col min="16" max="16" width="1.8515625" style="30" customWidth="1"/>
    <col min="17" max="19" width="4.7109375" style="30" customWidth="1"/>
    <col min="20" max="20" width="2.7109375" style="30" customWidth="1"/>
    <col min="21" max="21" width="9.140625" style="30" customWidth="1"/>
    <col min="22" max="22" width="4.7109375" style="30" customWidth="1"/>
    <col min="23" max="16384" width="9.140625" style="30" customWidth="1"/>
  </cols>
  <sheetData>
    <row r="1" ht="15" hidden="1">
      <c r="J1" s="29" t="s">
        <v>0</v>
      </c>
    </row>
    <row r="2" ht="15" hidden="1">
      <c r="J2" s="29" t="s">
        <v>18</v>
      </c>
    </row>
    <row r="3" ht="15" hidden="1">
      <c r="J3" s="29" t="s">
        <v>17</v>
      </c>
    </row>
    <row r="4" ht="15" hidden="1">
      <c r="J4" s="29" t="s">
        <v>1</v>
      </c>
    </row>
    <row r="5" ht="14.25" hidden="1"/>
    <row r="6" ht="14.25" hidden="1"/>
    <row r="7" ht="14.25" hidden="1"/>
    <row r="8" ht="15" hidden="1">
      <c r="H8" s="31"/>
    </row>
    <row r="9" ht="15">
      <c r="H9" s="31" t="s">
        <v>2</v>
      </c>
    </row>
    <row r="10" ht="15">
      <c r="H10" s="31" t="s">
        <v>3</v>
      </c>
    </row>
    <row r="11" spans="2:14" ht="15">
      <c r="B11" s="118" t="s">
        <v>35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ht="15">
      <c r="H12" s="31"/>
    </row>
    <row r="13" spans="4:9" ht="15">
      <c r="D13" s="106"/>
      <c r="F13" s="32"/>
      <c r="G13" s="32"/>
      <c r="H13" s="33" t="s">
        <v>89</v>
      </c>
      <c r="I13" s="32"/>
    </row>
    <row r="14" ht="14.25">
      <c r="H14" s="34"/>
    </row>
    <row r="15" spans="1:26" s="8" customFormat="1" ht="15">
      <c r="A15" s="5"/>
      <c r="B15" s="119" t="s">
        <v>8</v>
      </c>
      <c r="C15" s="4"/>
      <c r="D15" s="120" t="s">
        <v>9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14" s="8" customFormat="1" ht="14.25">
      <c r="A16" s="5"/>
      <c r="B16" s="119"/>
      <c r="C16" s="4"/>
      <c r="D16" s="120" t="s">
        <v>10</v>
      </c>
      <c r="E16" s="120"/>
      <c r="F16" s="120"/>
      <c r="G16" s="120" t="s">
        <v>4</v>
      </c>
      <c r="H16" s="120"/>
      <c r="I16" s="120"/>
      <c r="J16" s="120"/>
      <c r="K16" s="120"/>
      <c r="L16" s="120"/>
      <c r="M16" s="120"/>
      <c r="N16" s="120"/>
    </row>
    <row r="17" spans="1:14" s="8" customFormat="1" ht="14.25">
      <c r="A17" s="5"/>
      <c r="B17" s="119"/>
      <c r="C17" s="4" t="s">
        <v>25</v>
      </c>
      <c r="D17" s="120"/>
      <c r="E17" s="120"/>
      <c r="F17" s="120"/>
      <c r="G17" s="120" t="s">
        <v>12</v>
      </c>
      <c r="H17" s="120"/>
      <c r="I17" s="120" t="s">
        <v>5</v>
      </c>
      <c r="J17" s="120"/>
      <c r="K17" s="120" t="s">
        <v>13</v>
      </c>
      <c r="L17" s="120"/>
      <c r="M17" s="120" t="s">
        <v>14</v>
      </c>
      <c r="N17" s="120"/>
    </row>
    <row r="18" spans="2:14" s="5" customFormat="1" ht="14.25">
      <c r="B18" s="3"/>
      <c r="C18" s="4"/>
      <c r="D18" s="6" t="s">
        <v>11</v>
      </c>
      <c r="E18" s="6" t="s">
        <v>6</v>
      </c>
      <c r="F18" s="6" t="s">
        <v>7</v>
      </c>
      <c r="G18" s="6" t="s">
        <v>11</v>
      </c>
      <c r="H18" s="6" t="s">
        <v>6</v>
      </c>
      <c r="I18" s="6" t="s">
        <v>11</v>
      </c>
      <c r="J18" s="6" t="s">
        <v>6</v>
      </c>
      <c r="K18" s="6" t="s">
        <v>11</v>
      </c>
      <c r="L18" s="6" t="s">
        <v>6</v>
      </c>
      <c r="M18" s="6" t="s">
        <v>11</v>
      </c>
      <c r="N18" s="6" t="s">
        <v>6</v>
      </c>
    </row>
    <row r="19" spans="2:14" s="35" customFormat="1" ht="14.25">
      <c r="B19" s="5">
        <v>1</v>
      </c>
      <c r="C19" s="6"/>
      <c r="D19" s="36">
        <v>2</v>
      </c>
      <c r="E19" s="36">
        <v>3</v>
      </c>
      <c r="F19" s="36">
        <v>4</v>
      </c>
      <c r="G19" s="36">
        <v>5</v>
      </c>
      <c r="H19" s="36">
        <v>6</v>
      </c>
      <c r="I19" s="36">
        <v>7</v>
      </c>
      <c r="J19" s="36">
        <v>8</v>
      </c>
      <c r="K19" s="36">
        <v>9</v>
      </c>
      <c r="L19" s="36">
        <v>10</v>
      </c>
      <c r="M19" s="36">
        <v>11</v>
      </c>
      <c r="N19" s="36">
        <v>12</v>
      </c>
    </row>
    <row r="20" spans="1:14" s="39" customFormat="1" ht="15">
      <c r="A20" s="35"/>
      <c r="B20" s="7" t="s">
        <v>16</v>
      </c>
      <c r="C20" s="4"/>
      <c r="D20" s="37"/>
      <c r="E20" s="37"/>
      <c r="F20" s="37"/>
      <c r="G20" s="37"/>
      <c r="H20" s="38"/>
      <c r="I20" s="37"/>
      <c r="J20" s="37"/>
      <c r="K20" s="37"/>
      <c r="L20" s="37"/>
      <c r="M20" s="37"/>
      <c r="N20" s="37"/>
    </row>
    <row r="21" spans="1:14" s="39" customFormat="1" ht="14.25">
      <c r="A21" s="35"/>
      <c r="B21" s="117" t="s">
        <v>15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</row>
    <row r="22" spans="1:14" s="39" customFormat="1" ht="29.25">
      <c r="A22" s="35">
        <v>1</v>
      </c>
      <c r="B22" s="8" t="s">
        <v>36</v>
      </c>
      <c r="C22" s="8" t="s">
        <v>36</v>
      </c>
      <c r="D22" s="40">
        <f>I22+K22</f>
        <v>170832.3</v>
      </c>
      <c r="E22" s="40">
        <f>J22+L22</f>
        <v>170832.3</v>
      </c>
      <c r="F22" s="41">
        <f aca="true" t="shared" si="0" ref="F22:F31">E22/D22</f>
        <v>1</v>
      </c>
      <c r="G22" s="40"/>
      <c r="H22" s="40"/>
      <c r="I22" s="40">
        <v>115249.1</v>
      </c>
      <c r="J22" s="40">
        <v>115249.1</v>
      </c>
      <c r="K22" s="40">
        <v>55583.2</v>
      </c>
      <c r="L22" s="40">
        <v>55583.2</v>
      </c>
      <c r="M22" s="40"/>
      <c r="N22" s="40"/>
    </row>
    <row r="23" spans="1:14" s="39" customFormat="1" ht="57.75">
      <c r="A23" s="35">
        <v>2</v>
      </c>
      <c r="B23" s="8" t="s">
        <v>37</v>
      </c>
      <c r="C23" s="8" t="s">
        <v>37</v>
      </c>
      <c r="D23" s="40">
        <f aca="true" t="shared" si="1" ref="D23:D32">I23+K23</f>
        <v>8710.4</v>
      </c>
      <c r="E23" s="40">
        <f aca="true" t="shared" si="2" ref="E23:E32">J23+L23</f>
        <v>8710.4</v>
      </c>
      <c r="F23" s="41">
        <f t="shared" si="0"/>
        <v>1</v>
      </c>
      <c r="G23" s="40"/>
      <c r="H23" s="40"/>
      <c r="I23" s="40">
        <v>8710.4</v>
      </c>
      <c r="J23" s="40">
        <v>8710.4</v>
      </c>
      <c r="K23" s="40"/>
      <c r="L23" s="40"/>
      <c r="M23" s="40"/>
      <c r="N23" s="40"/>
    </row>
    <row r="24" spans="1:14" s="37" customFormat="1" ht="100.5">
      <c r="A24" s="36">
        <v>3</v>
      </c>
      <c r="B24" s="103" t="s">
        <v>31</v>
      </c>
      <c r="C24" s="103" t="s">
        <v>38</v>
      </c>
      <c r="D24" s="40">
        <f t="shared" si="1"/>
        <v>1346.7</v>
      </c>
      <c r="E24" s="40">
        <f t="shared" si="2"/>
        <v>1346.7</v>
      </c>
      <c r="F24" s="41">
        <f t="shared" si="0"/>
        <v>1</v>
      </c>
      <c r="G24" s="40"/>
      <c r="H24" s="40"/>
      <c r="I24" s="40">
        <v>1346.7</v>
      </c>
      <c r="J24" s="40">
        <v>1346.7</v>
      </c>
      <c r="K24" s="40"/>
      <c r="L24" s="40"/>
      <c r="M24" s="40"/>
      <c r="N24" s="40"/>
    </row>
    <row r="25" spans="1:14" s="39" customFormat="1" ht="30">
      <c r="A25" s="35">
        <v>4</v>
      </c>
      <c r="B25" s="8" t="s">
        <v>39</v>
      </c>
      <c r="C25" s="9" t="s">
        <v>40</v>
      </c>
      <c r="D25" s="40">
        <f t="shared" si="1"/>
        <v>9</v>
      </c>
      <c r="E25" s="40">
        <f t="shared" si="2"/>
        <v>9</v>
      </c>
      <c r="F25" s="41">
        <f t="shared" si="0"/>
        <v>1</v>
      </c>
      <c r="G25" s="42"/>
      <c r="H25" s="42"/>
      <c r="I25" s="42"/>
      <c r="J25" s="42"/>
      <c r="K25" s="42">
        <v>9</v>
      </c>
      <c r="L25" s="42">
        <v>9</v>
      </c>
      <c r="M25" s="42"/>
      <c r="N25" s="42"/>
    </row>
    <row r="26" spans="1:14" s="39" customFormat="1" ht="15">
      <c r="A26" s="35">
        <v>5</v>
      </c>
      <c r="B26" s="10" t="s">
        <v>41</v>
      </c>
      <c r="C26" s="9" t="s">
        <v>42</v>
      </c>
      <c r="D26" s="40">
        <f t="shared" si="1"/>
        <v>0</v>
      </c>
      <c r="E26" s="40">
        <f t="shared" si="2"/>
        <v>0</v>
      </c>
      <c r="F26" s="41" t="e">
        <f t="shared" si="0"/>
        <v>#DIV/0!</v>
      </c>
      <c r="G26" s="42"/>
      <c r="H26" s="42"/>
      <c r="I26" s="42">
        <v>0</v>
      </c>
      <c r="J26" s="42">
        <v>0</v>
      </c>
      <c r="K26" s="42">
        <v>0</v>
      </c>
      <c r="L26" s="42">
        <v>0</v>
      </c>
      <c r="M26" s="42"/>
      <c r="N26" s="42"/>
    </row>
    <row r="27" spans="1:14" s="39" customFormat="1" ht="60">
      <c r="A27" s="35">
        <v>6</v>
      </c>
      <c r="B27" s="11" t="s">
        <v>32</v>
      </c>
      <c r="C27" s="9" t="s">
        <v>26</v>
      </c>
      <c r="D27" s="40">
        <f t="shared" si="1"/>
        <v>180</v>
      </c>
      <c r="E27" s="40">
        <f t="shared" si="2"/>
        <v>180</v>
      </c>
      <c r="F27" s="41">
        <f t="shared" si="0"/>
        <v>1</v>
      </c>
      <c r="G27" s="42"/>
      <c r="H27" s="42"/>
      <c r="I27" s="42"/>
      <c r="J27" s="42"/>
      <c r="K27" s="42">
        <v>180</v>
      </c>
      <c r="L27" s="42">
        <v>180</v>
      </c>
      <c r="M27" s="42"/>
      <c r="N27" s="42"/>
    </row>
    <row r="28" spans="1:14" s="39" customFormat="1" ht="45">
      <c r="A28" s="35">
        <v>7</v>
      </c>
      <c r="B28" s="12" t="s">
        <v>44</v>
      </c>
      <c r="C28" s="12" t="s">
        <v>43</v>
      </c>
      <c r="D28" s="40">
        <f t="shared" si="1"/>
        <v>50</v>
      </c>
      <c r="E28" s="40">
        <f t="shared" si="2"/>
        <v>50</v>
      </c>
      <c r="F28" s="41">
        <f t="shared" si="0"/>
        <v>1</v>
      </c>
      <c r="G28" s="42"/>
      <c r="H28" s="42"/>
      <c r="I28" s="42"/>
      <c r="J28" s="42"/>
      <c r="K28" s="42">
        <v>50</v>
      </c>
      <c r="L28" s="42">
        <v>50</v>
      </c>
      <c r="M28" s="42"/>
      <c r="N28" s="42"/>
    </row>
    <row r="29" spans="1:14" s="39" customFormat="1" ht="90">
      <c r="A29" s="35">
        <v>8</v>
      </c>
      <c r="B29" s="12" t="s">
        <v>45</v>
      </c>
      <c r="C29" s="9" t="s">
        <v>46</v>
      </c>
      <c r="D29" s="40">
        <f t="shared" si="1"/>
        <v>0</v>
      </c>
      <c r="E29" s="40">
        <f t="shared" si="2"/>
        <v>0</v>
      </c>
      <c r="F29" s="41" t="e">
        <f t="shared" si="0"/>
        <v>#DIV/0!</v>
      </c>
      <c r="G29" s="42"/>
      <c r="H29" s="42"/>
      <c r="I29" s="42"/>
      <c r="J29" s="42"/>
      <c r="K29" s="42">
        <v>0</v>
      </c>
      <c r="L29" s="42">
        <v>0</v>
      </c>
      <c r="M29" s="42"/>
      <c r="N29" s="42"/>
    </row>
    <row r="30" spans="1:14" s="39" customFormat="1" ht="60">
      <c r="A30" s="35">
        <v>9</v>
      </c>
      <c r="B30" s="12" t="s">
        <v>47</v>
      </c>
      <c r="C30" s="9" t="s">
        <v>48</v>
      </c>
      <c r="D30" s="40">
        <f t="shared" si="1"/>
        <v>50</v>
      </c>
      <c r="E30" s="40">
        <f t="shared" si="2"/>
        <v>50</v>
      </c>
      <c r="F30" s="41">
        <f t="shared" si="0"/>
        <v>1</v>
      </c>
      <c r="G30" s="42"/>
      <c r="H30" s="42"/>
      <c r="I30" s="42"/>
      <c r="J30" s="42"/>
      <c r="K30" s="42">
        <f>100-50</f>
        <v>50</v>
      </c>
      <c r="L30" s="42">
        <f>100-50</f>
        <v>50</v>
      </c>
      <c r="M30" s="42"/>
      <c r="N30" s="42"/>
    </row>
    <row r="31" spans="1:14" s="39" customFormat="1" ht="75">
      <c r="A31" s="35">
        <v>10</v>
      </c>
      <c r="B31" s="12" t="s">
        <v>49</v>
      </c>
      <c r="C31" s="9" t="s">
        <v>50</v>
      </c>
      <c r="D31" s="40">
        <f t="shared" si="1"/>
        <v>451.4</v>
      </c>
      <c r="E31" s="40">
        <f t="shared" si="2"/>
        <v>451.4</v>
      </c>
      <c r="F31" s="41">
        <f t="shared" si="0"/>
        <v>1</v>
      </c>
      <c r="G31" s="42"/>
      <c r="H31" s="42"/>
      <c r="I31" s="42"/>
      <c r="J31" s="42"/>
      <c r="K31" s="42">
        <v>451.4</v>
      </c>
      <c r="L31" s="42">
        <v>451.4</v>
      </c>
      <c r="M31" s="42"/>
      <c r="N31" s="42"/>
    </row>
    <row r="32" spans="1:14" s="39" customFormat="1" ht="60.75" thickBot="1">
      <c r="A32" s="35">
        <v>11</v>
      </c>
      <c r="B32" s="11" t="s">
        <v>51</v>
      </c>
      <c r="C32" s="9" t="s">
        <v>52</v>
      </c>
      <c r="D32" s="40">
        <f t="shared" si="1"/>
        <v>40</v>
      </c>
      <c r="E32" s="40">
        <f t="shared" si="2"/>
        <v>40</v>
      </c>
      <c r="F32" s="41">
        <f>E32/D32</f>
        <v>1</v>
      </c>
      <c r="G32" s="42"/>
      <c r="H32" s="42"/>
      <c r="I32" s="42"/>
      <c r="J32" s="42"/>
      <c r="K32" s="42">
        <v>40</v>
      </c>
      <c r="L32" s="42">
        <v>40</v>
      </c>
      <c r="M32" s="42"/>
      <c r="N32" s="42"/>
    </row>
    <row r="33" spans="1:14" s="46" customFormat="1" ht="15.75" thickBot="1">
      <c r="A33" s="43"/>
      <c r="B33" s="13" t="s">
        <v>30</v>
      </c>
      <c r="C33" s="14"/>
      <c r="D33" s="44">
        <f>SUM(D22:D32)</f>
        <v>181669.8</v>
      </c>
      <c r="E33" s="44">
        <f>SUM(E22:E32)</f>
        <v>181669.8</v>
      </c>
      <c r="F33" s="45">
        <f>E33/D33</f>
        <v>1</v>
      </c>
      <c r="G33" s="44">
        <f aca="true" t="shared" si="3" ref="G33:N33">SUM(G22:G32)</f>
        <v>0</v>
      </c>
      <c r="H33" s="44">
        <f t="shared" si="3"/>
        <v>0</v>
      </c>
      <c r="I33" s="44">
        <f t="shared" si="3"/>
        <v>125306.2</v>
      </c>
      <c r="J33" s="44">
        <f t="shared" si="3"/>
        <v>125306.2</v>
      </c>
      <c r="K33" s="44">
        <f t="shared" si="3"/>
        <v>56363.6</v>
      </c>
      <c r="L33" s="44">
        <f t="shared" si="3"/>
        <v>56363.6</v>
      </c>
      <c r="M33" s="44">
        <f t="shared" si="3"/>
        <v>0</v>
      </c>
      <c r="N33" s="44">
        <f t="shared" si="3"/>
        <v>0</v>
      </c>
    </row>
    <row r="34" spans="1:14" s="50" customFormat="1" ht="15">
      <c r="A34" s="47"/>
      <c r="B34" s="7" t="s">
        <v>20</v>
      </c>
      <c r="C34" s="15"/>
      <c r="D34" s="48"/>
      <c r="E34" s="49"/>
      <c r="F34" s="49"/>
      <c r="G34" s="49"/>
      <c r="H34" s="49"/>
      <c r="I34" s="49"/>
      <c r="J34" s="48"/>
      <c r="K34" s="49"/>
      <c r="L34" s="49"/>
      <c r="M34" s="49"/>
      <c r="N34" s="49"/>
    </row>
    <row r="35" spans="1:14" s="39" customFormat="1" ht="14.25">
      <c r="A35" s="35"/>
      <c r="B35" s="117" t="s">
        <v>34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1:14" s="39" customFormat="1" ht="29.25">
      <c r="A36" s="35">
        <v>1</v>
      </c>
      <c r="B36" s="8" t="s">
        <v>36</v>
      </c>
      <c r="C36" s="8" t="s">
        <v>36</v>
      </c>
      <c r="D36" s="42">
        <f>I36+K36</f>
        <v>252810.2</v>
      </c>
      <c r="E36" s="42">
        <f>J36+L36</f>
        <v>252810.2</v>
      </c>
      <c r="F36" s="41">
        <f aca="true" t="shared" si="4" ref="F36:F44">E36/D36</f>
        <v>1</v>
      </c>
      <c r="G36" s="42"/>
      <c r="H36" s="42"/>
      <c r="I36" s="42">
        <v>181824.2</v>
      </c>
      <c r="J36" s="42">
        <v>181824.2</v>
      </c>
      <c r="K36" s="42">
        <v>70986</v>
      </c>
      <c r="L36" s="42">
        <v>70986</v>
      </c>
      <c r="M36" s="42"/>
      <c r="N36" s="42"/>
    </row>
    <row r="37" spans="1:14" s="39" customFormat="1" ht="100.5">
      <c r="A37" s="35">
        <v>2</v>
      </c>
      <c r="B37" s="8" t="s">
        <v>31</v>
      </c>
      <c r="C37" s="8" t="s">
        <v>38</v>
      </c>
      <c r="D37" s="42">
        <f aca="true" t="shared" si="5" ref="D37:D45">I37+K37</f>
        <v>3444.5</v>
      </c>
      <c r="E37" s="42">
        <f aca="true" t="shared" si="6" ref="E37:E45">J37+L37</f>
        <v>3444.5</v>
      </c>
      <c r="F37" s="41">
        <f t="shared" si="4"/>
        <v>1</v>
      </c>
      <c r="G37" s="42"/>
      <c r="H37" s="42"/>
      <c r="I37" s="42">
        <v>3444.5</v>
      </c>
      <c r="J37" s="42">
        <v>3444.5</v>
      </c>
      <c r="K37" s="42"/>
      <c r="L37" s="42"/>
      <c r="M37" s="42"/>
      <c r="N37" s="42"/>
    </row>
    <row r="38" spans="1:14" s="39" customFormat="1" ht="30">
      <c r="A38" s="35">
        <v>3</v>
      </c>
      <c r="B38" s="8" t="s">
        <v>39</v>
      </c>
      <c r="C38" s="9" t="s">
        <v>40</v>
      </c>
      <c r="D38" s="42">
        <f t="shared" si="5"/>
        <v>410</v>
      </c>
      <c r="E38" s="42">
        <f t="shared" si="6"/>
        <v>410</v>
      </c>
      <c r="F38" s="41">
        <f t="shared" si="4"/>
        <v>1</v>
      </c>
      <c r="G38" s="42"/>
      <c r="H38" s="42"/>
      <c r="I38" s="42"/>
      <c r="J38" s="42"/>
      <c r="K38" s="42">
        <v>410</v>
      </c>
      <c r="L38" s="42">
        <v>410</v>
      </c>
      <c r="M38" s="42"/>
      <c r="N38" s="42"/>
    </row>
    <row r="39" spans="1:14" s="39" customFormat="1" ht="15">
      <c r="A39" s="35">
        <v>4</v>
      </c>
      <c r="B39" s="10" t="s">
        <v>41</v>
      </c>
      <c r="C39" s="9" t="s">
        <v>42</v>
      </c>
      <c r="D39" s="42">
        <f t="shared" si="5"/>
        <v>900</v>
      </c>
      <c r="E39" s="42">
        <f t="shared" si="6"/>
        <v>900</v>
      </c>
      <c r="F39" s="41">
        <f t="shared" si="4"/>
        <v>1</v>
      </c>
      <c r="G39" s="42"/>
      <c r="H39" s="42"/>
      <c r="I39" s="42"/>
      <c r="J39" s="42"/>
      <c r="K39" s="42">
        <v>900</v>
      </c>
      <c r="L39" s="42">
        <v>900</v>
      </c>
      <c r="M39" s="42"/>
      <c r="N39" s="42"/>
    </row>
    <row r="40" spans="1:14" s="39" customFormat="1" ht="75">
      <c r="A40" s="35">
        <v>5</v>
      </c>
      <c r="B40" s="11" t="s">
        <v>32</v>
      </c>
      <c r="C40" s="9" t="s">
        <v>55</v>
      </c>
      <c r="D40" s="42">
        <f t="shared" si="5"/>
        <v>2758.8</v>
      </c>
      <c r="E40" s="42">
        <f t="shared" si="6"/>
        <v>2758.8</v>
      </c>
      <c r="F40" s="41">
        <f t="shared" si="4"/>
        <v>1</v>
      </c>
      <c r="G40" s="42"/>
      <c r="H40" s="42"/>
      <c r="I40" s="42"/>
      <c r="J40" s="42"/>
      <c r="K40" s="42">
        <v>2758.8</v>
      </c>
      <c r="L40" s="42">
        <v>2758.8</v>
      </c>
      <c r="M40" s="42"/>
      <c r="N40" s="42"/>
    </row>
    <row r="41" spans="1:14" s="39" customFormat="1" ht="45">
      <c r="A41" s="35">
        <v>6</v>
      </c>
      <c r="B41" s="12" t="s">
        <v>44</v>
      </c>
      <c r="C41" s="12" t="s">
        <v>43</v>
      </c>
      <c r="D41" s="42">
        <f t="shared" si="5"/>
        <v>0</v>
      </c>
      <c r="E41" s="42">
        <f t="shared" si="6"/>
        <v>0</v>
      </c>
      <c r="F41" s="41" t="e">
        <f t="shared" si="4"/>
        <v>#DIV/0!</v>
      </c>
      <c r="G41" s="42"/>
      <c r="H41" s="42"/>
      <c r="I41" s="42"/>
      <c r="J41" s="42"/>
      <c r="K41" s="42">
        <v>0</v>
      </c>
      <c r="L41" s="42">
        <v>0</v>
      </c>
      <c r="M41" s="42"/>
      <c r="N41" s="42"/>
    </row>
    <row r="42" spans="1:14" s="39" customFormat="1" ht="90">
      <c r="A42" s="35">
        <v>7</v>
      </c>
      <c r="B42" s="12" t="s">
        <v>45</v>
      </c>
      <c r="C42" s="9" t="s">
        <v>46</v>
      </c>
      <c r="D42" s="42">
        <f t="shared" si="5"/>
        <v>82</v>
      </c>
      <c r="E42" s="42">
        <f t="shared" si="6"/>
        <v>82</v>
      </c>
      <c r="F42" s="41">
        <f t="shared" si="4"/>
        <v>1</v>
      </c>
      <c r="G42" s="42"/>
      <c r="H42" s="42"/>
      <c r="I42" s="42"/>
      <c r="J42" s="42"/>
      <c r="K42" s="42">
        <v>82</v>
      </c>
      <c r="L42" s="42">
        <v>82</v>
      </c>
      <c r="M42" s="42"/>
      <c r="N42" s="42"/>
    </row>
    <row r="43" spans="1:14" s="39" customFormat="1" ht="60">
      <c r="A43" s="35">
        <v>8</v>
      </c>
      <c r="B43" s="12" t="s">
        <v>47</v>
      </c>
      <c r="C43" s="9" t="s">
        <v>48</v>
      </c>
      <c r="D43" s="42">
        <f t="shared" si="5"/>
        <v>158</v>
      </c>
      <c r="E43" s="42">
        <f t="shared" si="6"/>
        <v>158</v>
      </c>
      <c r="F43" s="41">
        <f t="shared" si="4"/>
        <v>1</v>
      </c>
      <c r="G43" s="42"/>
      <c r="H43" s="42"/>
      <c r="I43" s="42"/>
      <c r="J43" s="42"/>
      <c r="K43" s="42">
        <v>158</v>
      </c>
      <c r="L43" s="42">
        <v>158</v>
      </c>
      <c r="M43" s="42"/>
      <c r="N43" s="42"/>
    </row>
    <row r="44" spans="1:14" s="39" customFormat="1" ht="75.75" thickBot="1">
      <c r="A44" s="35">
        <v>9</v>
      </c>
      <c r="B44" s="12" t="s">
        <v>49</v>
      </c>
      <c r="C44" s="9" t="s">
        <v>50</v>
      </c>
      <c r="D44" s="42">
        <f t="shared" si="5"/>
        <v>814.3</v>
      </c>
      <c r="E44" s="42">
        <f t="shared" si="6"/>
        <v>814.3</v>
      </c>
      <c r="F44" s="41">
        <f t="shared" si="4"/>
        <v>1</v>
      </c>
      <c r="G44" s="42"/>
      <c r="H44" s="42"/>
      <c r="I44" s="42"/>
      <c r="J44" s="42"/>
      <c r="K44" s="42">
        <v>814.3</v>
      </c>
      <c r="L44" s="42">
        <v>814.3</v>
      </c>
      <c r="M44" s="42"/>
      <c r="N44" s="42"/>
    </row>
    <row r="45" spans="1:14" s="89" customFormat="1" ht="60">
      <c r="A45" s="60">
        <v>10</v>
      </c>
      <c r="B45" s="20" t="s">
        <v>51</v>
      </c>
      <c r="C45" s="21" t="s">
        <v>52</v>
      </c>
      <c r="D45" s="61">
        <f t="shared" si="5"/>
        <v>103.6</v>
      </c>
      <c r="E45" s="61">
        <f t="shared" si="6"/>
        <v>103.6</v>
      </c>
      <c r="F45" s="87">
        <f>E45/D45</f>
        <v>1</v>
      </c>
      <c r="G45" s="88"/>
      <c r="H45" s="88"/>
      <c r="I45" s="88"/>
      <c r="J45" s="88"/>
      <c r="K45" s="88">
        <v>103.6</v>
      </c>
      <c r="L45" s="88">
        <v>103.6</v>
      </c>
      <c r="M45" s="88"/>
      <c r="N45" s="88"/>
    </row>
    <row r="46" spans="1:14" s="101" customFormat="1" ht="45">
      <c r="A46" s="36">
        <v>11</v>
      </c>
      <c r="B46" s="9" t="s">
        <v>81</v>
      </c>
      <c r="C46" s="102" t="s">
        <v>83</v>
      </c>
      <c r="D46" s="42">
        <f>I46+K46</f>
        <v>563.5</v>
      </c>
      <c r="E46" s="42">
        <f>J46+L46</f>
        <v>563.5</v>
      </c>
      <c r="F46" s="41">
        <f>E46/D46</f>
        <v>1</v>
      </c>
      <c r="G46" s="42"/>
      <c r="H46" s="42"/>
      <c r="I46" s="42">
        <v>151.8</v>
      </c>
      <c r="J46" s="42">
        <v>151.8</v>
      </c>
      <c r="K46" s="42">
        <v>411.7</v>
      </c>
      <c r="L46" s="42">
        <v>411.7</v>
      </c>
      <c r="M46" s="42"/>
      <c r="N46" s="42"/>
    </row>
    <row r="47" spans="1:14" s="101" customFormat="1" ht="45" hidden="1">
      <c r="A47" s="36">
        <v>12</v>
      </c>
      <c r="B47" s="9" t="s">
        <v>82</v>
      </c>
      <c r="C47" s="102" t="s">
        <v>84</v>
      </c>
      <c r="D47" s="42">
        <f>I47+K47</f>
        <v>0</v>
      </c>
      <c r="E47" s="42">
        <f>J47+L47</f>
        <v>0</v>
      </c>
      <c r="F47" s="41" t="e">
        <f>E47/D47</f>
        <v>#DIV/0!</v>
      </c>
      <c r="G47" s="42"/>
      <c r="H47" s="42"/>
      <c r="I47" s="42">
        <v>0</v>
      </c>
      <c r="J47" s="42"/>
      <c r="K47" s="42">
        <v>0</v>
      </c>
      <c r="L47" s="42">
        <v>0</v>
      </c>
      <c r="M47" s="42"/>
      <c r="N47" s="42"/>
    </row>
    <row r="48" spans="1:14" s="93" customFormat="1" ht="15.75" thickBot="1">
      <c r="A48" s="90"/>
      <c r="B48" s="91" t="s">
        <v>30</v>
      </c>
      <c r="C48" s="92"/>
      <c r="D48" s="104">
        <f>SUM(D36:D47)</f>
        <v>262044.9</v>
      </c>
      <c r="E48" s="104">
        <f>SUM(E36:E47)</f>
        <v>262044.9</v>
      </c>
      <c r="F48" s="107">
        <f>E48/D48</f>
        <v>1</v>
      </c>
      <c r="G48" s="104">
        <f aca="true" t="shared" si="7" ref="G48:N48">SUM(G36:G47)</f>
        <v>0</v>
      </c>
      <c r="H48" s="104">
        <f t="shared" si="7"/>
        <v>0</v>
      </c>
      <c r="I48" s="104">
        <f t="shared" si="7"/>
        <v>185420.5</v>
      </c>
      <c r="J48" s="104">
        <f t="shared" si="7"/>
        <v>185420.5</v>
      </c>
      <c r="K48" s="104">
        <f t="shared" si="7"/>
        <v>76624.40000000001</v>
      </c>
      <c r="L48" s="104">
        <f t="shared" si="7"/>
        <v>76624.40000000001</v>
      </c>
      <c r="M48" s="104">
        <f t="shared" si="7"/>
        <v>0</v>
      </c>
      <c r="N48" s="104">
        <f t="shared" si="7"/>
        <v>0</v>
      </c>
    </row>
    <row r="49" spans="1:14" s="50" customFormat="1" ht="15">
      <c r="A49" s="47"/>
      <c r="B49" s="7" t="s">
        <v>21</v>
      </c>
      <c r="C49" s="1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s="55" customFormat="1" ht="15">
      <c r="A50" s="54"/>
      <c r="B50" s="117" t="s">
        <v>19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s="39" customFormat="1" ht="29.25">
      <c r="A51" s="35">
        <v>1</v>
      </c>
      <c r="B51" s="8" t="s">
        <v>36</v>
      </c>
      <c r="C51" s="8" t="s">
        <v>36</v>
      </c>
      <c r="D51" s="42">
        <f>I51+K51</f>
        <v>19405.2</v>
      </c>
      <c r="E51" s="42">
        <f>J51+L51</f>
        <v>19405.2</v>
      </c>
      <c r="F51" s="41">
        <f>E51/D51</f>
        <v>1</v>
      </c>
      <c r="G51" s="42"/>
      <c r="H51" s="42"/>
      <c r="I51" s="42">
        <v>0</v>
      </c>
      <c r="J51" s="42"/>
      <c r="K51" s="42">
        <v>19405.2</v>
      </c>
      <c r="L51" s="42">
        <v>19405.2</v>
      </c>
      <c r="M51" s="42"/>
      <c r="N51" s="42"/>
    </row>
    <row r="52" spans="1:14" s="39" customFormat="1" ht="30">
      <c r="A52" s="35">
        <v>3</v>
      </c>
      <c r="B52" s="8" t="s">
        <v>33</v>
      </c>
      <c r="C52" s="9" t="s">
        <v>53</v>
      </c>
      <c r="D52" s="42">
        <f aca="true" t="shared" si="8" ref="D52:D57">I52+K52</f>
        <v>50</v>
      </c>
      <c r="E52" s="42">
        <f aca="true" t="shared" si="9" ref="E52:E57">J52+L52</f>
        <v>50</v>
      </c>
      <c r="F52" s="41">
        <f>E52/D52</f>
        <v>1</v>
      </c>
      <c r="G52" s="42"/>
      <c r="H52" s="42"/>
      <c r="I52" s="42"/>
      <c r="J52" s="42"/>
      <c r="K52" s="42">
        <v>50</v>
      </c>
      <c r="L52" s="42">
        <v>50</v>
      </c>
      <c r="M52" s="42"/>
      <c r="N52" s="42"/>
    </row>
    <row r="53" spans="1:14" s="39" customFormat="1" ht="45">
      <c r="A53" s="35"/>
      <c r="B53" s="12" t="s">
        <v>54</v>
      </c>
      <c r="C53" s="9" t="s">
        <v>27</v>
      </c>
      <c r="D53" s="42">
        <f t="shared" si="8"/>
        <v>0</v>
      </c>
      <c r="E53" s="42">
        <f t="shared" si="9"/>
        <v>0</v>
      </c>
      <c r="F53" s="41" t="e">
        <f aca="true" t="shared" si="10" ref="F53:F58">E53/D53</f>
        <v>#DIV/0!</v>
      </c>
      <c r="G53" s="42"/>
      <c r="H53" s="42"/>
      <c r="I53" s="42"/>
      <c r="J53" s="42"/>
      <c r="K53" s="42">
        <v>0</v>
      </c>
      <c r="L53" s="42">
        <v>0</v>
      </c>
      <c r="M53" s="42"/>
      <c r="N53" s="42"/>
    </row>
    <row r="54" spans="1:14" s="39" customFormat="1" ht="60">
      <c r="A54" s="35"/>
      <c r="B54" s="11" t="s">
        <v>32</v>
      </c>
      <c r="C54" s="9" t="s">
        <v>56</v>
      </c>
      <c r="D54" s="42">
        <f t="shared" si="8"/>
        <v>90</v>
      </c>
      <c r="E54" s="42">
        <f t="shared" si="9"/>
        <v>90</v>
      </c>
      <c r="F54" s="41">
        <f t="shared" si="10"/>
        <v>1</v>
      </c>
      <c r="G54" s="42"/>
      <c r="H54" s="42"/>
      <c r="I54" s="42"/>
      <c r="J54" s="42"/>
      <c r="K54" s="42">
        <v>90</v>
      </c>
      <c r="L54" s="42">
        <v>90</v>
      </c>
      <c r="M54" s="42"/>
      <c r="N54" s="42"/>
    </row>
    <row r="55" spans="1:14" s="39" customFormat="1" ht="75">
      <c r="A55" s="35"/>
      <c r="B55" s="12" t="s">
        <v>49</v>
      </c>
      <c r="C55" s="9" t="s">
        <v>50</v>
      </c>
      <c r="D55" s="42">
        <f t="shared" si="8"/>
        <v>127.5</v>
      </c>
      <c r="E55" s="42">
        <f t="shared" si="9"/>
        <v>127.5</v>
      </c>
      <c r="F55" s="41">
        <f t="shared" si="10"/>
        <v>1</v>
      </c>
      <c r="G55" s="42"/>
      <c r="H55" s="42"/>
      <c r="I55" s="42"/>
      <c r="J55" s="42"/>
      <c r="K55" s="42">
        <v>127.5</v>
      </c>
      <c r="L55" s="42">
        <v>127.5</v>
      </c>
      <c r="M55" s="42"/>
      <c r="N55" s="42"/>
    </row>
    <row r="56" spans="1:14" s="39" customFormat="1" ht="15">
      <c r="A56" s="35"/>
      <c r="B56" s="11"/>
      <c r="C56" s="9"/>
      <c r="D56" s="42">
        <f t="shared" si="8"/>
        <v>0</v>
      </c>
      <c r="E56" s="42">
        <f t="shared" si="9"/>
        <v>0</v>
      </c>
      <c r="F56" s="41" t="e">
        <f t="shared" si="10"/>
        <v>#DIV/0!</v>
      </c>
      <c r="G56" s="42"/>
      <c r="H56" s="42"/>
      <c r="I56" s="42"/>
      <c r="J56" s="42"/>
      <c r="K56" s="42"/>
      <c r="L56" s="42"/>
      <c r="M56" s="42"/>
      <c r="N56" s="42"/>
    </row>
    <row r="57" spans="1:14" s="58" customFormat="1" ht="60.75" thickBot="1">
      <c r="A57" s="56"/>
      <c r="B57" s="11" t="s">
        <v>51</v>
      </c>
      <c r="C57" s="9" t="s">
        <v>52</v>
      </c>
      <c r="D57" s="42">
        <f t="shared" si="8"/>
        <v>50</v>
      </c>
      <c r="E57" s="42">
        <f t="shared" si="9"/>
        <v>50</v>
      </c>
      <c r="F57" s="41">
        <f t="shared" si="10"/>
        <v>1</v>
      </c>
      <c r="G57" s="57"/>
      <c r="H57" s="57"/>
      <c r="I57" s="57"/>
      <c r="J57" s="57"/>
      <c r="K57" s="42">
        <v>50</v>
      </c>
      <c r="L57" s="42">
        <v>50</v>
      </c>
      <c r="M57" s="57"/>
      <c r="N57" s="57"/>
    </row>
    <row r="58" spans="1:14" s="83" customFormat="1" ht="15.75" thickBot="1">
      <c r="A58" s="80"/>
      <c r="B58" s="81" t="s">
        <v>30</v>
      </c>
      <c r="C58" s="82"/>
      <c r="D58" s="51">
        <f>SUM(D51:D57)</f>
        <v>19722.7</v>
      </c>
      <c r="E58" s="51">
        <f>SUM(E51:E57)</f>
        <v>19722.7</v>
      </c>
      <c r="F58" s="45">
        <f t="shared" si="10"/>
        <v>1</v>
      </c>
      <c r="G58" s="51">
        <f aca="true" t="shared" si="11" ref="G58:N58">SUM(G51:G57)</f>
        <v>0</v>
      </c>
      <c r="H58" s="51">
        <f t="shared" si="11"/>
        <v>0</v>
      </c>
      <c r="I58" s="51">
        <f t="shared" si="11"/>
        <v>0</v>
      </c>
      <c r="J58" s="51">
        <f t="shared" si="11"/>
        <v>0</v>
      </c>
      <c r="K58" s="51">
        <f t="shared" si="11"/>
        <v>19722.7</v>
      </c>
      <c r="L58" s="51">
        <f t="shared" si="11"/>
        <v>19722.7</v>
      </c>
      <c r="M58" s="51">
        <f t="shared" si="11"/>
        <v>0</v>
      </c>
      <c r="N58" s="51">
        <f t="shared" si="11"/>
        <v>0</v>
      </c>
    </row>
    <row r="59" spans="1:14" s="55" customFormat="1" ht="15">
      <c r="A59" s="54"/>
      <c r="B59" s="7" t="s">
        <v>22</v>
      </c>
      <c r="C59" s="16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s="39" customFormat="1" ht="14.25">
      <c r="A60" s="35"/>
      <c r="B60" s="117" t="s">
        <v>88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s="39" customFormat="1" ht="15">
      <c r="A61" s="35"/>
      <c r="B61" s="1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s="39" customFormat="1" ht="29.25">
      <c r="A62" s="35">
        <v>1</v>
      </c>
      <c r="B62" s="8" t="s">
        <v>36</v>
      </c>
      <c r="C62" s="8" t="s">
        <v>36</v>
      </c>
      <c r="D62" s="42">
        <f>I62+K62</f>
        <v>16950.2</v>
      </c>
      <c r="E62" s="42">
        <f>J62+L62</f>
        <v>16950.2</v>
      </c>
      <c r="F62" s="41">
        <f aca="true" t="shared" si="12" ref="F62:F68">E62/D62</f>
        <v>1</v>
      </c>
      <c r="G62" s="42"/>
      <c r="H62" s="42"/>
      <c r="I62" s="42"/>
      <c r="J62" s="42"/>
      <c r="K62" s="42">
        <v>16950.2</v>
      </c>
      <c r="L62" s="42">
        <v>16950.2</v>
      </c>
      <c r="M62" s="42"/>
      <c r="N62" s="42"/>
    </row>
    <row r="63" spans="1:14" s="39" customFormat="1" ht="100.5">
      <c r="A63" s="35">
        <v>2</v>
      </c>
      <c r="B63" s="8" t="s">
        <v>31</v>
      </c>
      <c r="C63" s="8" t="s">
        <v>38</v>
      </c>
      <c r="D63" s="42">
        <f aca="true" t="shared" si="13" ref="D63:D69">I63+K63</f>
        <v>13.1</v>
      </c>
      <c r="E63" s="42">
        <f aca="true" t="shared" si="14" ref="E63:E69">J63+L63</f>
        <v>13.1</v>
      </c>
      <c r="F63" s="41">
        <f t="shared" si="12"/>
        <v>1</v>
      </c>
      <c r="G63" s="42"/>
      <c r="H63" s="42"/>
      <c r="I63" s="42">
        <v>13.1</v>
      </c>
      <c r="J63" s="42">
        <v>13.1</v>
      </c>
      <c r="K63" s="42">
        <v>0</v>
      </c>
      <c r="L63" s="42">
        <v>0</v>
      </c>
      <c r="M63" s="42"/>
      <c r="N63" s="42"/>
    </row>
    <row r="64" spans="1:14" s="39" customFormat="1" ht="30">
      <c r="A64" s="35">
        <v>3</v>
      </c>
      <c r="B64" s="8" t="s">
        <v>39</v>
      </c>
      <c r="C64" s="9" t="s">
        <v>57</v>
      </c>
      <c r="D64" s="42">
        <f t="shared" si="13"/>
        <v>0</v>
      </c>
      <c r="E64" s="42">
        <f t="shared" si="14"/>
        <v>0</v>
      </c>
      <c r="F64" s="41" t="e">
        <f t="shared" si="12"/>
        <v>#DIV/0!</v>
      </c>
      <c r="G64" s="42"/>
      <c r="H64" s="42"/>
      <c r="I64" s="42"/>
      <c r="J64" s="42"/>
      <c r="K64" s="42">
        <v>0</v>
      </c>
      <c r="L64" s="42">
        <v>0</v>
      </c>
      <c r="M64" s="42"/>
      <c r="N64" s="42"/>
    </row>
    <row r="65" spans="1:14" s="39" customFormat="1" ht="60">
      <c r="A65" s="35">
        <v>4</v>
      </c>
      <c r="B65" s="11" t="s">
        <v>32</v>
      </c>
      <c r="C65" s="9" t="s">
        <v>56</v>
      </c>
      <c r="D65" s="42">
        <f t="shared" si="13"/>
        <v>200</v>
      </c>
      <c r="E65" s="42">
        <f t="shared" si="14"/>
        <v>200</v>
      </c>
      <c r="F65" s="41">
        <f t="shared" si="12"/>
        <v>1</v>
      </c>
      <c r="G65" s="42"/>
      <c r="H65" s="42"/>
      <c r="I65" s="42"/>
      <c r="J65" s="42"/>
      <c r="K65" s="42">
        <v>200</v>
      </c>
      <c r="L65" s="42">
        <v>200</v>
      </c>
      <c r="M65" s="42"/>
      <c r="N65" s="42"/>
    </row>
    <row r="66" spans="1:14" s="62" customFormat="1" ht="60">
      <c r="A66" s="60">
        <v>5</v>
      </c>
      <c r="B66" s="12" t="s">
        <v>47</v>
      </c>
      <c r="C66" s="9" t="s">
        <v>48</v>
      </c>
      <c r="D66" s="42">
        <f t="shared" si="13"/>
        <v>0</v>
      </c>
      <c r="E66" s="42">
        <f t="shared" si="14"/>
        <v>0</v>
      </c>
      <c r="F66" s="41" t="e">
        <f t="shared" si="12"/>
        <v>#DIV/0!</v>
      </c>
      <c r="G66" s="42"/>
      <c r="H66" s="42"/>
      <c r="I66" s="42"/>
      <c r="J66" s="42"/>
      <c r="K66" s="42">
        <v>0</v>
      </c>
      <c r="L66" s="42">
        <v>0</v>
      </c>
      <c r="M66" s="61"/>
      <c r="N66" s="61"/>
    </row>
    <row r="67" spans="1:14" s="62" customFormat="1" ht="75">
      <c r="A67" s="60">
        <v>6</v>
      </c>
      <c r="B67" s="12" t="s">
        <v>49</v>
      </c>
      <c r="C67" s="9" t="s">
        <v>50</v>
      </c>
      <c r="D67" s="42">
        <f t="shared" si="13"/>
        <v>84.3</v>
      </c>
      <c r="E67" s="42">
        <f t="shared" si="14"/>
        <v>84.3</v>
      </c>
      <c r="F67" s="41">
        <f t="shared" si="12"/>
        <v>1</v>
      </c>
      <c r="G67" s="42"/>
      <c r="H67" s="42"/>
      <c r="I67" s="42"/>
      <c r="J67" s="42"/>
      <c r="K67" s="42">
        <v>84.3</v>
      </c>
      <c r="L67" s="42">
        <v>84.3</v>
      </c>
      <c r="M67" s="61"/>
      <c r="N67" s="61"/>
    </row>
    <row r="68" spans="1:14" s="62" customFormat="1" ht="120.75" thickBot="1">
      <c r="A68" s="60">
        <v>7</v>
      </c>
      <c r="B68" s="20" t="s">
        <v>86</v>
      </c>
      <c r="C68" s="21" t="s">
        <v>58</v>
      </c>
      <c r="D68" s="61">
        <f>G68+I68+K68</f>
        <v>177.4</v>
      </c>
      <c r="E68" s="61">
        <f>H68+J68+L68</f>
        <v>177.4</v>
      </c>
      <c r="F68" s="41">
        <f t="shared" si="12"/>
        <v>1</v>
      </c>
      <c r="G68" s="61">
        <v>77.4</v>
      </c>
      <c r="H68" s="61">
        <v>77.4</v>
      </c>
      <c r="I68" s="61">
        <v>0</v>
      </c>
      <c r="J68" s="61"/>
      <c r="K68" s="61">
        <v>100</v>
      </c>
      <c r="L68" s="61">
        <v>100</v>
      </c>
      <c r="M68" s="61"/>
      <c r="N68" s="61"/>
    </row>
    <row r="69" spans="1:14" s="58" customFormat="1" ht="15.75" hidden="1" thickBot="1">
      <c r="A69" s="60">
        <v>8</v>
      </c>
      <c r="B69" s="20"/>
      <c r="C69" s="21"/>
      <c r="D69" s="61">
        <f t="shared" si="13"/>
        <v>0</v>
      </c>
      <c r="E69" s="61">
        <f t="shared" si="14"/>
        <v>0</v>
      </c>
      <c r="F69" s="87"/>
      <c r="G69" s="61"/>
      <c r="H69" s="61"/>
      <c r="I69" s="61"/>
      <c r="J69" s="61"/>
      <c r="K69" s="61"/>
      <c r="L69" s="61"/>
      <c r="M69" s="57"/>
      <c r="N69" s="57"/>
    </row>
    <row r="70" spans="1:15" s="83" customFormat="1" ht="15.75" thickBot="1">
      <c r="A70" s="112"/>
      <c r="B70" s="113" t="s">
        <v>30</v>
      </c>
      <c r="C70" s="84"/>
      <c r="D70" s="114">
        <f>D68+D67+D66+D65+D64+D62+D63+D69</f>
        <v>17425</v>
      </c>
      <c r="E70" s="114">
        <f aca="true" t="shared" si="15" ref="E70:L70">E68+E67+E66+E65+E64+E62+E63+E69</f>
        <v>17425</v>
      </c>
      <c r="F70" s="115">
        <f>E70/D70</f>
        <v>1</v>
      </c>
      <c r="G70" s="114">
        <f t="shared" si="15"/>
        <v>77.4</v>
      </c>
      <c r="H70" s="114">
        <f t="shared" si="15"/>
        <v>77.4</v>
      </c>
      <c r="I70" s="114">
        <f t="shared" si="15"/>
        <v>13.1</v>
      </c>
      <c r="J70" s="114">
        <f t="shared" si="15"/>
        <v>13.1</v>
      </c>
      <c r="K70" s="114">
        <f t="shared" si="15"/>
        <v>17334.5</v>
      </c>
      <c r="L70" s="114">
        <f t="shared" si="15"/>
        <v>17334.5</v>
      </c>
      <c r="M70" s="114">
        <f>SUM(M62:M68)</f>
        <v>0</v>
      </c>
      <c r="N70" s="114">
        <f>SUM(N62:N68)</f>
        <v>0</v>
      </c>
      <c r="O70" s="116"/>
    </row>
    <row r="71" spans="1:14" s="65" customFormat="1" ht="15">
      <c r="A71" s="63"/>
      <c r="B71" s="17" t="s">
        <v>23</v>
      </c>
      <c r="C71" s="18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</row>
    <row r="72" spans="1:14" s="39" customFormat="1" ht="14.25">
      <c r="A72" s="35"/>
      <c r="B72" s="117" t="s">
        <v>24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  <row r="73" spans="1:14" s="39" customFormat="1" ht="75.75" thickBot="1">
      <c r="A73" s="35"/>
      <c r="B73" s="11" t="s">
        <v>28</v>
      </c>
      <c r="C73" s="9" t="s">
        <v>29</v>
      </c>
      <c r="D73" s="42">
        <f>K73</f>
        <v>10019.1</v>
      </c>
      <c r="E73" s="42">
        <f>J73+L73</f>
        <v>10019.1</v>
      </c>
      <c r="F73" s="41">
        <f>E73/D73</f>
        <v>1</v>
      </c>
      <c r="G73" s="42"/>
      <c r="H73" s="42"/>
      <c r="I73" s="42"/>
      <c r="J73" s="42"/>
      <c r="K73" s="42">
        <f>9958.1+61</f>
        <v>10019.1</v>
      </c>
      <c r="L73" s="42">
        <f>K73</f>
        <v>10019.1</v>
      </c>
      <c r="M73" s="42"/>
      <c r="N73" s="42"/>
    </row>
    <row r="74" spans="1:14" s="52" customFormat="1" ht="15.75" thickBot="1">
      <c r="A74" s="66"/>
      <c r="B74" s="19" t="s">
        <v>30</v>
      </c>
      <c r="C74" s="14"/>
      <c r="D74" s="51">
        <f>SUM(D73)</f>
        <v>10019.1</v>
      </c>
      <c r="E74" s="51">
        <f>SUM(E73)</f>
        <v>10019.1</v>
      </c>
      <c r="F74" s="45">
        <f>E74/D74</f>
        <v>1</v>
      </c>
      <c r="G74" s="51">
        <f aca="true" t="shared" si="16" ref="G74:N74">SUM(G73)</f>
        <v>0</v>
      </c>
      <c r="H74" s="51">
        <f t="shared" si="16"/>
        <v>0</v>
      </c>
      <c r="I74" s="51">
        <f t="shared" si="16"/>
        <v>0</v>
      </c>
      <c r="J74" s="51">
        <f t="shared" si="16"/>
        <v>0</v>
      </c>
      <c r="K74" s="51">
        <f t="shared" si="16"/>
        <v>10019.1</v>
      </c>
      <c r="L74" s="51">
        <f t="shared" si="16"/>
        <v>10019.1</v>
      </c>
      <c r="M74" s="51">
        <f t="shared" si="16"/>
        <v>0</v>
      </c>
      <c r="N74" s="51">
        <f t="shared" si="16"/>
        <v>0</v>
      </c>
    </row>
    <row r="75" spans="1:14" s="55" customFormat="1" ht="15">
      <c r="A75" s="54"/>
      <c r="B75" s="7" t="s">
        <v>59</v>
      </c>
      <c r="C75" s="16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s="39" customFormat="1" ht="14.25">
      <c r="A76" s="35"/>
      <c r="B76" s="117" t="s">
        <v>60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 s="39" customFormat="1" ht="15.75" thickBot="1">
      <c r="A77" s="3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5" s="39" customFormat="1" ht="120.75" thickBot="1">
      <c r="A78" s="67">
        <v>1</v>
      </c>
      <c r="B78" s="22" t="s">
        <v>61</v>
      </c>
      <c r="C78" s="22" t="s">
        <v>62</v>
      </c>
      <c r="D78" s="108">
        <f>I78+K78</f>
        <v>0</v>
      </c>
      <c r="E78" s="42"/>
      <c r="F78" s="41" t="e">
        <f>E78/D78</f>
        <v>#DIV/0!</v>
      </c>
      <c r="G78" s="42"/>
      <c r="H78" s="42"/>
      <c r="I78" s="42">
        <v>0</v>
      </c>
      <c r="J78" s="42"/>
      <c r="K78" s="42">
        <v>0</v>
      </c>
      <c r="L78" s="42">
        <v>0</v>
      </c>
      <c r="M78" s="42"/>
      <c r="N78" s="42"/>
      <c r="O78" s="68"/>
    </row>
    <row r="79" spans="1:14" s="69" customFormat="1" ht="60.75" thickBot="1">
      <c r="A79" s="67">
        <v>2</v>
      </c>
      <c r="B79" s="23" t="s">
        <v>63</v>
      </c>
      <c r="C79" s="24" t="s">
        <v>64</v>
      </c>
      <c r="D79" s="108">
        <f>I79+K79</f>
        <v>0</v>
      </c>
      <c r="E79" s="42"/>
      <c r="F79" s="41"/>
      <c r="G79" s="42"/>
      <c r="H79" s="42"/>
      <c r="I79" s="42">
        <v>0</v>
      </c>
      <c r="J79" s="42"/>
      <c r="K79" s="42">
        <v>0</v>
      </c>
      <c r="L79" s="42">
        <v>0</v>
      </c>
      <c r="M79" s="42"/>
      <c r="N79" s="42"/>
    </row>
    <row r="80" spans="1:14" ht="240.75" thickBot="1">
      <c r="A80" s="70" t="s">
        <v>65</v>
      </c>
      <c r="B80" s="25" t="s">
        <v>66</v>
      </c>
      <c r="C80" s="26" t="s">
        <v>67</v>
      </c>
      <c r="D80" s="108">
        <f>I80+K80</f>
        <v>0</v>
      </c>
      <c r="E80" s="37"/>
      <c r="F80" s="37"/>
      <c r="G80" s="37"/>
      <c r="H80" s="37"/>
      <c r="I80" s="37">
        <v>0</v>
      </c>
      <c r="J80" s="71"/>
      <c r="K80" s="37">
        <v>0</v>
      </c>
      <c r="L80" s="37">
        <v>0</v>
      </c>
      <c r="M80" s="37"/>
      <c r="N80" s="37"/>
    </row>
    <row r="81" spans="1:14" s="73" customFormat="1" ht="15.75" thickBot="1">
      <c r="A81" s="72"/>
      <c r="B81" s="13" t="s">
        <v>30</v>
      </c>
      <c r="C81" s="15"/>
      <c r="D81" s="53">
        <f>D80+D79+D78</f>
        <v>0</v>
      </c>
      <c r="E81" s="53">
        <f aca="true" t="shared" si="17" ref="E81:N81">E80+E79+E78</f>
        <v>0</v>
      </c>
      <c r="F81" s="53" t="e">
        <f t="shared" si="17"/>
        <v>#DIV/0!</v>
      </c>
      <c r="G81" s="53">
        <f t="shared" si="17"/>
        <v>0</v>
      </c>
      <c r="H81" s="53">
        <f t="shared" si="17"/>
        <v>0</v>
      </c>
      <c r="I81" s="53">
        <f t="shared" si="17"/>
        <v>0</v>
      </c>
      <c r="J81" s="53">
        <f t="shared" si="17"/>
        <v>0</v>
      </c>
      <c r="K81" s="53">
        <f t="shared" si="17"/>
        <v>0</v>
      </c>
      <c r="L81" s="53">
        <f t="shared" si="17"/>
        <v>0</v>
      </c>
      <c r="M81" s="53">
        <f t="shared" si="17"/>
        <v>0</v>
      </c>
      <c r="N81" s="53">
        <f t="shared" si="17"/>
        <v>0</v>
      </c>
    </row>
    <row r="82" spans="1:14" s="55" customFormat="1" ht="15">
      <c r="A82" s="54"/>
      <c r="B82" s="7" t="s">
        <v>78</v>
      </c>
      <c r="C82" s="16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1:14" s="39" customFormat="1" ht="14.25">
      <c r="A83" s="35"/>
      <c r="B83" s="117" t="s">
        <v>68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</row>
    <row r="84" spans="1:14" s="39" customFormat="1" ht="15">
      <c r="A84" s="60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5" s="39" customFormat="1" ht="120">
      <c r="A85" s="85">
        <v>1</v>
      </c>
      <c r="B85" s="22" t="s">
        <v>69</v>
      </c>
      <c r="C85" s="22" t="s">
        <v>62</v>
      </c>
      <c r="D85" s="109">
        <f>I85+K85</f>
        <v>0</v>
      </c>
      <c r="E85" s="42"/>
      <c r="F85" s="74" t="e">
        <f>E85/D85</f>
        <v>#DIV/0!</v>
      </c>
      <c r="G85" s="42"/>
      <c r="H85" s="42"/>
      <c r="I85" s="42">
        <v>0</v>
      </c>
      <c r="J85" s="42"/>
      <c r="K85" s="42">
        <v>0</v>
      </c>
      <c r="L85" s="42">
        <v>0</v>
      </c>
      <c r="M85" s="42"/>
      <c r="N85" s="42"/>
      <c r="O85" s="68"/>
    </row>
    <row r="86" spans="1:14" ht="60">
      <c r="A86" s="122">
        <v>2</v>
      </c>
      <c r="B86" s="125" t="s">
        <v>70</v>
      </c>
      <c r="C86" s="86" t="s">
        <v>71</v>
      </c>
      <c r="D86" s="121">
        <f>I86+K86</f>
        <v>0</v>
      </c>
      <c r="E86" s="121"/>
      <c r="F86" s="121"/>
      <c r="G86" s="121"/>
      <c r="H86" s="121"/>
      <c r="I86" s="121">
        <v>0</v>
      </c>
      <c r="J86" s="121"/>
      <c r="K86" s="121">
        <v>0</v>
      </c>
      <c r="L86" s="121">
        <v>0</v>
      </c>
      <c r="M86" s="121"/>
      <c r="N86" s="121"/>
    </row>
    <row r="87" spans="1:14" ht="75">
      <c r="A87" s="123"/>
      <c r="B87" s="125"/>
      <c r="C87" s="86" t="s">
        <v>72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</row>
    <row r="88" spans="1:14" ht="30">
      <c r="A88" s="124"/>
      <c r="B88" s="125"/>
      <c r="C88" s="86" t="s">
        <v>73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</row>
    <row r="89" spans="1:14" ht="75">
      <c r="A89" s="35">
        <v>3</v>
      </c>
      <c r="B89" s="125" t="s">
        <v>74</v>
      </c>
      <c r="C89" s="86" t="s">
        <v>75</v>
      </c>
      <c r="D89" s="121"/>
      <c r="E89" s="121"/>
      <c r="F89" s="121"/>
      <c r="G89" s="121"/>
      <c r="H89" s="121"/>
      <c r="I89" s="121"/>
      <c r="J89" s="121"/>
      <c r="K89" s="121"/>
      <c r="L89" s="121">
        <v>0</v>
      </c>
      <c r="M89" s="121"/>
      <c r="N89" s="121"/>
    </row>
    <row r="90" spans="1:14" ht="30">
      <c r="A90" s="35"/>
      <c r="B90" s="125"/>
      <c r="C90" s="86" t="s">
        <v>76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</row>
    <row r="91" spans="1:14" s="39" customFormat="1" ht="14.25">
      <c r="A91" s="35"/>
      <c r="B91" s="117" t="s">
        <v>87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</row>
    <row r="92" spans="1:14" s="69" customFormat="1" ht="14.25">
      <c r="A92" s="35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</row>
    <row r="93" spans="1:14" s="69" customFormat="1" ht="14.25">
      <c r="A93" s="35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</row>
    <row r="94" spans="1:14" s="73" customFormat="1" ht="15">
      <c r="A94" s="47"/>
      <c r="B94" s="15" t="s">
        <v>30</v>
      </c>
      <c r="C94" s="15"/>
      <c r="D94" s="53">
        <f>D85+D86+D89</f>
        <v>0</v>
      </c>
      <c r="E94" s="53">
        <f aca="true" t="shared" si="18" ref="E94:N94">E85+E86+E89</f>
        <v>0</v>
      </c>
      <c r="F94" s="45"/>
      <c r="G94" s="53">
        <f t="shared" si="18"/>
        <v>0</v>
      </c>
      <c r="H94" s="53">
        <f t="shared" si="18"/>
        <v>0</v>
      </c>
      <c r="I94" s="53">
        <f t="shared" si="18"/>
        <v>0</v>
      </c>
      <c r="J94" s="53">
        <f t="shared" si="18"/>
        <v>0</v>
      </c>
      <c r="K94" s="53">
        <f t="shared" si="18"/>
        <v>0</v>
      </c>
      <c r="L94" s="53">
        <f t="shared" si="18"/>
        <v>0</v>
      </c>
      <c r="M94" s="53">
        <f t="shared" si="18"/>
        <v>0</v>
      </c>
      <c r="N94" s="53">
        <f t="shared" si="18"/>
        <v>0</v>
      </c>
    </row>
    <row r="95" spans="1:14" s="73" customFormat="1" ht="15">
      <c r="A95" s="47"/>
      <c r="B95" s="15" t="s">
        <v>77</v>
      </c>
      <c r="C95" s="15"/>
      <c r="D95" s="53">
        <f aca="true" t="shared" si="19" ref="D95:N95">D33+D48+D58+D70+D74+D81+D94</f>
        <v>490881.49999999994</v>
      </c>
      <c r="E95" s="53">
        <f t="shared" si="19"/>
        <v>490881.49999999994</v>
      </c>
      <c r="F95" s="45">
        <f>E95/D95</f>
        <v>1</v>
      </c>
      <c r="G95" s="53">
        <f t="shared" si="19"/>
        <v>77.4</v>
      </c>
      <c r="H95" s="53">
        <f t="shared" si="19"/>
        <v>77.4</v>
      </c>
      <c r="I95" s="53">
        <f t="shared" si="19"/>
        <v>310739.8</v>
      </c>
      <c r="J95" s="53">
        <f t="shared" si="19"/>
        <v>310739.8</v>
      </c>
      <c r="K95" s="53">
        <f t="shared" si="19"/>
        <v>180064.30000000002</v>
      </c>
      <c r="L95" s="53">
        <f t="shared" si="19"/>
        <v>180064.30000000002</v>
      </c>
      <c r="M95" s="53">
        <f t="shared" si="19"/>
        <v>0</v>
      </c>
      <c r="N95" s="53">
        <f t="shared" si="19"/>
        <v>0</v>
      </c>
    </row>
    <row r="96" spans="1:14" s="73" customFormat="1" ht="15">
      <c r="A96" s="94"/>
      <c r="B96" s="95"/>
      <c r="C96" s="95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1:14" s="100" customFormat="1" ht="42.75">
      <c r="A97" s="97"/>
      <c r="B97" s="98" t="s">
        <v>85</v>
      </c>
      <c r="C97" s="98"/>
      <c r="D97" s="99" t="s">
        <v>80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100" customFormat="1" ht="14.25">
      <c r="A98" s="97"/>
      <c r="B98" s="98"/>
      <c r="C98" s="98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100" spans="1:14" s="79" customFormat="1" ht="15.75" hidden="1">
      <c r="A100" s="75"/>
      <c r="B100" s="76" t="s">
        <v>79</v>
      </c>
      <c r="C100" s="77"/>
      <c r="D100" s="110">
        <f>I100+K100</f>
        <v>548373</v>
      </c>
      <c r="E100" s="105"/>
      <c r="F100" s="105"/>
      <c r="G100" s="105"/>
      <c r="H100" s="105"/>
      <c r="I100" s="110">
        <v>371546.9</v>
      </c>
      <c r="J100" s="105"/>
      <c r="K100" s="110">
        <v>176826.1</v>
      </c>
      <c r="L100" s="78"/>
      <c r="M100" s="78"/>
      <c r="N100" s="78"/>
    </row>
    <row r="101" spans="1:14" s="79" customFormat="1" ht="15.75" hidden="1">
      <c r="A101" s="75"/>
      <c r="B101" s="76"/>
      <c r="C101" s="77"/>
      <c r="D101" s="110">
        <f>D100-D95</f>
        <v>57491.50000000006</v>
      </c>
      <c r="E101" s="105"/>
      <c r="F101" s="105"/>
      <c r="G101" s="105"/>
      <c r="H101" s="105"/>
      <c r="I101" s="110">
        <f>I100-I95</f>
        <v>60807.100000000035</v>
      </c>
      <c r="J101" s="105"/>
      <c r="K101" s="110">
        <f>K100-K95</f>
        <v>-3238.2000000000116</v>
      </c>
      <c r="L101" s="78"/>
      <c r="M101" s="78"/>
      <c r="N101" s="78"/>
    </row>
  </sheetData>
  <sheetProtection/>
  <mergeCells count="42">
    <mergeCell ref="N89:N90"/>
    <mergeCell ref="N86:N88"/>
    <mergeCell ref="E89:E90"/>
    <mergeCell ref="F89:F90"/>
    <mergeCell ref="G89:G90"/>
    <mergeCell ref="H89:H90"/>
    <mergeCell ref="I89:I90"/>
    <mergeCell ref="K89:K90"/>
    <mergeCell ref="F86:F88"/>
    <mergeCell ref="G86:G88"/>
    <mergeCell ref="H86:H88"/>
    <mergeCell ref="I86:I88"/>
    <mergeCell ref="A86:A88"/>
    <mergeCell ref="B89:B90"/>
    <mergeCell ref="B86:B88"/>
    <mergeCell ref="D86:D88"/>
    <mergeCell ref="D89:D90"/>
    <mergeCell ref="E86:E88"/>
    <mergeCell ref="L89:L90"/>
    <mergeCell ref="J86:J88"/>
    <mergeCell ref="K86:K88"/>
    <mergeCell ref="L86:L88"/>
    <mergeCell ref="J89:J90"/>
    <mergeCell ref="M86:M88"/>
    <mergeCell ref="M89:M90"/>
    <mergeCell ref="D16:F17"/>
    <mergeCell ref="B83:N83"/>
    <mergeCell ref="B76:N76"/>
    <mergeCell ref="B21:N21"/>
    <mergeCell ref="B35:N35"/>
    <mergeCell ref="B60:N60"/>
    <mergeCell ref="B72:N72"/>
    <mergeCell ref="B91:N91"/>
    <mergeCell ref="B11:N11"/>
    <mergeCell ref="B50:N50"/>
    <mergeCell ref="B15:B17"/>
    <mergeCell ref="D15:N15"/>
    <mergeCell ref="G16:N16"/>
    <mergeCell ref="G17:H17"/>
    <mergeCell ref="I17:J17"/>
    <mergeCell ref="K17:L17"/>
    <mergeCell ref="M17:N17"/>
  </mergeCells>
  <printOptions/>
  <pageMargins left="0.75" right="0.75" top="1" bottom="1" header="0.5" footer="0.5"/>
  <pageSetup fitToHeight="10" fitToWidth="5" horizontalDpi="600" verticalDpi="600" orientation="landscape" paperSize="9" scale="73" r:id="rId1"/>
  <rowBreaks count="2" manualBreakCount="2">
    <brk id="55" max="11" man="1"/>
    <brk id="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Лабутина</cp:lastModifiedBy>
  <cp:lastPrinted>2016-02-10T08:39:59Z</cp:lastPrinted>
  <dcterms:created xsi:type="dcterms:W3CDTF">1996-10-08T23:32:33Z</dcterms:created>
  <dcterms:modified xsi:type="dcterms:W3CDTF">2016-03-11T08:18:17Z</dcterms:modified>
  <cp:category/>
  <cp:version/>
  <cp:contentType/>
  <cp:contentStatus/>
</cp:coreProperties>
</file>